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scrutin plus forte moyenne" sheetId="1" r:id="rId1"/>
    <sheet name="scrutin au plus fort reste" sheetId="2" r:id="rId2"/>
  </sheets>
  <definedNames/>
  <calcPr fullCalcOnLoad="1"/>
</workbook>
</file>

<file path=xl/sharedStrings.xml><?xml version="1.0" encoding="utf-8"?>
<sst xmlns="http://schemas.openxmlformats.org/spreadsheetml/2006/main" count="45" uniqueCount="27">
  <si>
    <t>Inscrits</t>
  </si>
  <si>
    <t>Votants</t>
  </si>
  <si>
    <t>Suffrages Exprimés</t>
  </si>
  <si>
    <t>SCRUTIN DE LISTE A LA PROPORTIONNELLE SANS PANACHAGE</t>
  </si>
  <si>
    <t>LISTES</t>
  </si>
  <si>
    <t>Répartition des sièges à la plus forte moyenne pour les listes obtenant plus de 5%</t>
  </si>
  <si>
    <t>Quotient électoral</t>
  </si>
  <si>
    <t>Nombre de sièges</t>
  </si>
  <si>
    <t xml:space="preserve">Quotient utile </t>
  </si>
  <si>
    <t>barre de 5% des suffrages exp</t>
  </si>
  <si>
    <t>Suffrages "utiles"</t>
  </si>
  <si>
    <t>voix "utiles"</t>
  </si>
  <si>
    <t>direct</t>
  </si>
  <si>
    <t>Répartition des sièges au plus fort reste</t>
  </si>
  <si>
    <t>exemples: élections universitaires</t>
  </si>
  <si>
    <t>Reste</t>
  </si>
  <si>
    <t>exprimé</t>
  </si>
  <si>
    <t>liste 1</t>
  </si>
  <si>
    <t>liste 2</t>
  </si>
  <si>
    <t>liste 3</t>
  </si>
  <si>
    <t>liste 4</t>
  </si>
  <si>
    <t>liste 5</t>
  </si>
  <si>
    <t>liste 6</t>
  </si>
  <si>
    <t>liste 7</t>
  </si>
  <si>
    <t>liste 8</t>
  </si>
  <si>
    <t>liste 9</t>
  </si>
  <si>
    <t>liste 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</si>
</sst>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2.8515625" style="0" customWidth="1"/>
    <col min="2" max="2" width="27.8515625" style="0" customWidth="1"/>
    <col min="4" max="4" width="9.140625" style="0" customWidth="1"/>
    <col min="5" max="5" width="3.57421875" style="0" customWidth="1"/>
    <col min="6" max="6" width="4.7109375" style="0" customWidth="1"/>
    <col min="7" max="7" width="4.7109375" style="1" customWidth="1"/>
    <col min="8" max="8" width="8.00390625" style="0" customWidth="1"/>
    <col min="9" max="9" width="4.7109375" style="0" customWidth="1"/>
    <col min="10" max="10" width="8.421875" style="0" customWidth="1"/>
    <col min="11" max="11" width="4.7109375" style="0" customWidth="1"/>
    <col min="12" max="12" width="5.7109375" style="0" customWidth="1"/>
    <col min="13" max="13" width="4.7109375" style="0" customWidth="1"/>
    <col min="14" max="14" width="5.7109375" style="0" customWidth="1"/>
    <col min="15" max="25" width="4.7109375" style="0" customWidth="1"/>
  </cols>
  <sheetData>
    <row r="1" ht="12.75">
      <c r="B1" s="1" t="s">
        <v>3</v>
      </c>
    </row>
    <row r="2" spans="2:8" ht="12.75">
      <c r="B2" s="1" t="s">
        <v>5</v>
      </c>
      <c r="C2" s="1"/>
      <c r="G2"/>
      <c r="H2" s="1"/>
    </row>
    <row r="3" spans="2:8" ht="12.75">
      <c r="B3" s="1"/>
      <c r="C3" s="1"/>
      <c r="G3"/>
      <c r="H3" s="1"/>
    </row>
    <row r="4" ht="12.75">
      <c r="B4" s="1"/>
    </row>
    <row r="5" spans="2:3" ht="12.75">
      <c r="B5" s="1" t="s">
        <v>7</v>
      </c>
      <c r="C5" s="13">
        <v>7</v>
      </c>
    </row>
    <row r="6" ht="12.75">
      <c r="B6" s="1"/>
    </row>
    <row r="7" spans="2:3" ht="12.75">
      <c r="B7" s="1" t="s">
        <v>0</v>
      </c>
      <c r="C7" s="13">
        <v>1500</v>
      </c>
    </row>
    <row r="8" ht="12.75">
      <c r="B8" s="1"/>
    </row>
    <row r="9" ht="12.75">
      <c r="B9" s="1" t="s">
        <v>1</v>
      </c>
    </row>
    <row r="10" spans="2:4" ht="12.75">
      <c r="B10" s="1" t="s">
        <v>2</v>
      </c>
      <c r="C10">
        <f>C31</f>
        <v>176</v>
      </c>
      <c r="D10">
        <f>C10*0.05</f>
        <v>8.8</v>
      </c>
    </row>
    <row r="11" ht="12.75">
      <c r="B11" s="1"/>
    </row>
    <row r="12" spans="2:4" ht="12.75">
      <c r="B12" s="1" t="s">
        <v>9</v>
      </c>
      <c r="C12">
        <f>ROUNDUP(C10*D12/100,0)</f>
        <v>9</v>
      </c>
      <c r="D12">
        <v>5</v>
      </c>
    </row>
    <row r="13" spans="2:3" ht="13.5" customHeight="1">
      <c r="B13" s="1" t="s">
        <v>10</v>
      </c>
      <c r="C13">
        <f>D31</f>
        <v>176</v>
      </c>
    </row>
    <row r="14" ht="13.5" customHeight="1">
      <c r="B14" s="1"/>
    </row>
    <row r="15" spans="2:3" ht="12.75">
      <c r="B15" s="1" t="s">
        <v>6</v>
      </c>
      <c r="C15" s="3">
        <f>C10/C5</f>
        <v>25.142857142857142</v>
      </c>
    </row>
    <row r="16" spans="2:3" ht="12.75">
      <c r="B16" s="1" t="s">
        <v>8</v>
      </c>
      <c r="C16" s="3">
        <f>C13/C5</f>
        <v>25.142857142857142</v>
      </c>
    </row>
    <row r="17" ht="12.75">
      <c r="B17" s="1"/>
    </row>
    <row r="18" spans="2:25" ht="13.5" customHeight="1">
      <c r="B18" s="1" t="s">
        <v>4</v>
      </c>
      <c r="D18" s="1"/>
      <c r="E18" s="2"/>
      <c r="F18" s="2"/>
      <c r="G18" s="5"/>
      <c r="H18" s="3">
        <f>IF(I$18=1,MAX(H20:H29),"")</f>
        <v>25</v>
      </c>
      <c r="I18" s="2">
        <f>IF(G31&lt;$C$5,1,"")</f>
        <v>1</v>
      </c>
      <c r="J18" s="3">
        <f>IF(K$18=1,MAX(J20:J29),"")</f>
        <v>20</v>
      </c>
      <c r="K18" s="2">
        <f>IF(I31&lt;$C$5,1,"")</f>
        <v>1</v>
      </c>
      <c r="L18" s="3">
        <f>IF(M$18=1,MAX(L20:L29),"")</f>
      </c>
      <c r="M18" s="2">
        <f>IF(K31&lt;$C$5,1,"")</f>
      </c>
      <c r="N18" s="3">
        <f>IF(O$18=1,MAX(N20:N29),"")</f>
      </c>
      <c r="O18" s="2">
        <f>IF(M31&lt;$C$5,1,"")</f>
      </c>
      <c r="P18" s="3">
        <f>IF(Q$18=1,MAX(P20:P29),"")</f>
      </c>
      <c r="Q18" s="2">
        <f>IF(O31&lt;$C$5,1,"")</f>
      </c>
      <c r="R18" s="3">
        <f>IF(S$18=1,MAX(R20:R29),"")</f>
      </c>
      <c r="S18" s="2">
        <f>IF(Q31&lt;$C$5,1,"")</f>
      </c>
      <c r="T18" s="3">
        <f>IF(U$18=1,MAX(T20:T29),"")</f>
      </c>
      <c r="U18" s="2">
        <f>IF(S31&lt;$C$5,1,"")</f>
      </c>
      <c r="V18" s="3">
        <f>IF(W$18=1,MAX(V20:V29),"")</f>
      </c>
      <c r="W18" s="2">
        <f>IF(U31&lt;$C$5,1,"")</f>
      </c>
      <c r="X18" s="3">
        <f>IF(Y$18=1,MAX(X20:X29),"")</f>
      </c>
      <c r="Y18" s="2">
        <f>IF(W31&lt;$C$5,1,"")</f>
      </c>
    </row>
    <row r="19" spans="2:25" ht="13.5" customHeight="1">
      <c r="B19" s="1"/>
      <c r="D19" s="1" t="s">
        <v>11</v>
      </c>
      <c r="E19" s="2"/>
      <c r="F19" s="2"/>
      <c r="G19" s="9" t="s">
        <v>12</v>
      </c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</row>
    <row r="20" spans="1:25" ht="12.75">
      <c r="A20">
        <v>1</v>
      </c>
      <c r="B20" s="6" t="s">
        <v>17</v>
      </c>
      <c r="C20" s="12">
        <v>100</v>
      </c>
      <c r="D20" s="7">
        <f aca="true" t="shared" si="0" ref="D20:D29">IF(C20&gt;=$C$12,C20,"")</f>
        <v>100</v>
      </c>
      <c r="E20" s="7">
        <f>IF(C20&gt;=$C$12,1,0)</f>
        <v>1</v>
      </c>
      <c r="F20" s="7">
        <f>IF(C20&gt;=$C$12,"","&lt; 5%")</f>
      </c>
      <c r="G20" s="6">
        <f>IF(E20=1,INT(D20/$C$16),"")</f>
        <v>3</v>
      </c>
      <c r="H20" s="8">
        <f>IF(I$18=1,IF($E20&gt;0,$C20/(G20+1),""),"")</f>
        <v>25</v>
      </c>
      <c r="I20" s="6">
        <f aca="true" t="shared" si="1" ref="I20:I29">IF($E20&gt;0,IF(I$18=1,IF(H20=H$31,G20+1,G20),""),"")</f>
        <v>4</v>
      </c>
      <c r="J20" s="8">
        <f aca="true" t="shared" si="2" ref="J20:J29">IF(K$18=1,IF($E20&gt;0,$C20/(I20+1),""),"")</f>
        <v>20</v>
      </c>
      <c r="K20" s="6">
        <f aca="true" t="shared" si="3" ref="K20:K29">IF($E20&gt;0,IF(K$18=1,IF(J20=J$31,I20+1,I20),""),"")</f>
        <v>5</v>
      </c>
      <c r="L20" s="8">
        <f aca="true" t="shared" si="4" ref="L20:L29">IF(M$18=1,IF($E20&gt;0,$C20/(K20+1),""),"")</f>
      </c>
      <c r="M20" s="6">
        <f aca="true" t="shared" si="5" ref="M20:M29">IF($E20&gt;0,IF(M$18=1,IF(L20=L$31,K20+1,K20),""),"")</f>
      </c>
      <c r="N20" s="8">
        <f aca="true" t="shared" si="6" ref="N20:N29">IF(O$18=1,IF($E20&gt;0,$C20/(M20+1),""),"")</f>
      </c>
      <c r="O20" s="6">
        <f aca="true" t="shared" si="7" ref="O20:O29">IF($E20&gt;0,IF(O$18=1,IF(N20=N$31,M20+1,M20),""),"")</f>
      </c>
      <c r="P20" s="8">
        <f aca="true" t="shared" si="8" ref="P20:P29">IF(Q$18=1,IF($E20&gt;0,$C20/(O20+1),""),"")</f>
      </c>
      <c r="Q20" s="6">
        <f aca="true" t="shared" si="9" ref="Q20:Q29">IF($E20&gt;0,IF(Q$18=1,IF(P20=P$31,O20+1,O20),""),"")</f>
      </c>
      <c r="R20" s="8">
        <f aca="true" t="shared" si="10" ref="R20:R29">IF(S$18=1,IF($E20&gt;0,$C20/(Q20+1),""),"")</f>
      </c>
      <c r="S20" s="6">
        <f aca="true" t="shared" si="11" ref="S20:S29">IF($E20&gt;0,IF(S$18=1,IF(R20=R$31,Q20+1,Q20),""),"")</f>
      </c>
      <c r="T20" s="8">
        <f aca="true" t="shared" si="12" ref="T20:T29">IF(U$18=1,IF($E20&gt;0,$C20/(S20+1),""),"")</f>
      </c>
      <c r="U20" s="6">
        <f aca="true" t="shared" si="13" ref="U20:U29">IF($E20&gt;0,IF(U$18=1,IF(T20=T$31,S20+1,S20),""),"")</f>
      </c>
      <c r="V20" s="8">
        <f aca="true" t="shared" si="14" ref="V20:V29">IF(W$18=1,IF($E20&gt;0,$C20/(U20+1),""),"")</f>
      </c>
      <c r="W20" s="7">
        <f aca="true" t="shared" si="15" ref="W20:W29">IF($E20&gt;0,IF(W$18=1,IF(V20=V$31,U20+1,U20),""),"")</f>
      </c>
      <c r="X20" s="3">
        <f aca="true" t="shared" si="16" ref="X20:X29">IF(Y$18=1,IF($E20&gt;0,$C20/(W20+1),""),"")</f>
      </c>
      <c r="Y20">
        <f aca="true" t="shared" si="17" ref="Y20:Y29">IF($E20&gt;0,IF(Y$18=1,IF(X20=X$31,W20+1,W20),""),"")</f>
      </c>
    </row>
    <row r="21" spans="1:25" ht="12.75">
      <c r="A21">
        <v>2</v>
      </c>
      <c r="B21" s="6" t="s">
        <v>18</v>
      </c>
      <c r="C21" s="12">
        <v>25</v>
      </c>
      <c r="D21" s="7">
        <f t="shared" si="0"/>
        <v>25</v>
      </c>
      <c r="E21" s="7">
        <f aca="true" t="shared" si="18" ref="E21:E29">IF(C21&gt;=$C$12,1,0)</f>
        <v>1</v>
      </c>
      <c r="F21" s="7">
        <f aca="true" t="shared" si="19" ref="F21:F29">IF(C21&gt;=$C$12,"","&lt; 5%")</f>
      </c>
      <c r="G21" s="6">
        <f>IF(E21=1,INT(D21/$C$16),"")</f>
        <v>0</v>
      </c>
      <c r="H21" s="8">
        <f aca="true" t="shared" si="20" ref="H21:H29">IF(I$18=1,IF($E21&gt;0,$C21/(G21+1),""),"")</f>
        <v>25</v>
      </c>
      <c r="I21" s="6">
        <f t="shared" si="1"/>
        <v>1</v>
      </c>
      <c r="J21" s="8">
        <f t="shared" si="2"/>
        <v>12.5</v>
      </c>
      <c r="K21" s="6">
        <f t="shared" si="3"/>
        <v>1</v>
      </c>
      <c r="L21" s="8">
        <f t="shared" si="4"/>
      </c>
      <c r="M21" s="6">
        <f t="shared" si="5"/>
      </c>
      <c r="N21" s="8">
        <f t="shared" si="6"/>
      </c>
      <c r="O21" s="6">
        <f t="shared" si="7"/>
      </c>
      <c r="P21" s="8">
        <f t="shared" si="8"/>
      </c>
      <c r="Q21" s="6">
        <f t="shared" si="9"/>
      </c>
      <c r="R21" s="8">
        <f t="shared" si="10"/>
      </c>
      <c r="S21" s="6">
        <f t="shared" si="11"/>
      </c>
      <c r="T21" s="8">
        <f t="shared" si="12"/>
      </c>
      <c r="U21" s="6">
        <f t="shared" si="13"/>
      </c>
      <c r="V21" s="8">
        <f t="shared" si="14"/>
      </c>
      <c r="W21" s="7">
        <f t="shared" si="15"/>
      </c>
      <c r="X21" s="3">
        <f t="shared" si="16"/>
      </c>
      <c r="Y21">
        <f t="shared" si="17"/>
      </c>
    </row>
    <row r="22" spans="1:25" ht="12.75">
      <c r="A22">
        <v>3</v>
      </c>
      <c r="B22" s="6" t="s">
        <v>19</v>
      </c>
      <c r="C22" s="12">
        <v>33</v>
      </c>
      <c r="D22" s="7">
        <f t="shared" si="0"/>
        <v>33</v>
      </c>
      <c r="E22" s="7">
        <f t="shared" si="18"/>
        <v>1</v>
      </c>
      <c r="F22" s="7">
        <f t="shared" si="19"/>
      </c>
      <c r="G22" s="6">
        <f aca="true" t="shared" si="21" ref="G22:G29">IF(E22=1,INT(D22/$C$16),"")</f>
        <v>1</v>
      </c>
      <c r="H22" s="8">
        <f t="shared" si="20"/>
        <v>16.5</v>
      </c>
      <c r="I22" s="6">
        <f t="shared" si="1"/>
        <v>1</v>
      </c>
      <c r="J22" s="8">
        <f t="shared" si="2"/>
        <v>16.5</v>
      </c>
      <c r="K22" s="6">
        <f t="shared" si="3"/>
        <v>1</v>
      </c>
      <c r="L22" s="8">
        <f t="shared" si="4"/>
      </c>
      <c r="M22" s="6">
        <f t="shared" si="5"/>
      </c>
      <c r="N22" s="8">
        <f t="shared" si="6"/>
      </c>
      <c r="O22" s="6">
        <f t="shared" si="7"/>
      </c>
      <c r="P22" s="8">
        <f t="shared" si="8"/>
      </c>
      <c r="Q22" s="6">
        <f t="shared" si="9"/>
      </c>
      <c r="R22" s="8">
        <f t="shared" si="10"/>
      </c>
      <c r="S22" s="6">
        <f t="shared" si="11"/>
      </c>
      <c r="T22" s="8">
        <f t="shared" si="12"/>
      </c>
      <c r="U22" s="6">
        <f t="shared" si="13"/>
      </c>
      <c r="V22" s="8">
        <f t="shared" si="14"/>
      </c>
      <c r="W22" s="7">
        <f t="shared" si="15"/>
      </c>
      <c r="X22" s="3">
        <f t="shared" si="16"/>
      </c>
      <c r="Y22">
        <f t="shared" si="17"/>
      </c>
    </row>
    <row r="23" spans="1:25" ht="12.75">
      <c r="A23">
        <v>4</v>
      </c>
      <c r="B23" s="6" t="s">
        <v>20</v>
      </c>
      <c r="C23" s="12">
        <v>18</v>
      </c>
      <c r="D23" s="7">
        <f t="shared" si="0"/>
        <v>18</v>
      </c>
      <c r="E23" s="7">
        <f t="shared" si="18"/>
        <v>1</v>
      </c>
      <c r="F23" s="7">
        <f t="shared" si="19"/>
      </c>
      <c r="G23" s="6">
        <f t="shared" si="21"/>
        <v>0</v>
      </c>
      <c r="H23" s="8">
        <f t="shared" si="20"/>
        <v>18</v>
      </c>
      <c r="I23" s="6">
        <f t="shared" si="1"/>
        <v>0</v>
      </c>
      <c r="J23" s="8">
        <f t="shared" si="2"/>
        <v>18</v>
      </c>
      <c r="K23" s="6">
        <f t="shared" si="3"/>
        <v>0</v>
      </c>
      <c r="L23" s="8">
        <f t="shared" si="4"/>
      </c>
      <c r="M23" s="6">
        <f t="shared" si="5"/>
      </c>
      <c r="N23" s="8">
        <f t="shared" si="6"/>
      </c>
      <c r="O23" s="6">
        <f t="shared" si="7"/>
      </c>
      <c r="P23" s="8">
        <f t="shared" si="8"/>
      </c>
      <c r="Q23" s="6">
        <f t="shared" si="9"/>
      </c>
      <c r="R23" s="8">
        <f t="shared" si="10"/>
      </c>
      <c r="S23" s="6">
        <f t="shared" si="11"/>
      </c>
      <c r="T23" s="8">
        <f t="shared" si="12"/>
      </c>
      <c r="U23" s="6">
        <f t="shared" si="13"/>
      </c>
      <c r="V23" s="8">
        <f t="shared" si="14"/>
      </c>
      <c r="W23" s="7">
        <f t="shared" si="15"/>
      </c>
      <c r="X23" s="3">
        <f t="shared" si="16"/>
      </c>
      <c r="Y23">
        <f t="shared" si="17"/>
      </c>
    </row>
    <row r="24" spans="1:25" ht="12.75">
      <c r="A24">
        <v>5</v>
      </c>
      <c r="B24" s="6" t="s">
        <v>21</v>
      </c>
      <c r="C24" s="12"/>
      <c r="D24" s="7">
        <f t="shared" si="0"/>
      </c>
      <c r="E24" s="7">
        <f t="shared" si="18"/>
        <v>0</v>
      </c>
      <c r="F24" s="7" t="str">
        <f t="shared" si="19"/>
        <v>&lt; 5%</v>
      </c>
      <c r="G24" s="6">
        <f t="shared" si="21"/>
      </c>
      <c r="H24" s="8">
        <f t="shared" si="20"/>
      </c>
      <c r="I24" s="6">
        <f t="shared" si="1"/>
      </c>
      <c r="J24" s="8">
        <f t="shared" si="2"/>
      </c>
      <c r="K24" s="6">
        <f t="shared" si="3"/>
      </c>
      <c r="L24" s="8">
        <f t="shared" si="4"/>
      </c>
      <c r="M24" s="6">
        <f t="shared" si="5"/>
      </c>
      <c r="N24" s="8">
        <f t="shared" si="6"/>
      </c>
      <c r="O24" s="6">
        <f t="shared" si="7"/>
      </c>
      <c r="P24" s="8">
        <f t="shared" si="8"/>
      </c>
      <c r="Q24" s="6">
        <f t="shared" si="9"/>
      </c>
      <c r="R24" s="8">
        <f t="shared" si="10"/>
      </c>
      <c r="S24" s="6">
        <f t="shared" si="11"/>
      </c>
      <c r="T24" s="8">
        <f t="shared" si="12"/>
      </c>
      <c r="U24" s="6">
        <f t="shared" si="13"/>
      </c>
      <c r="V24" s="8">
        <f t="shared" si="14"/>
      </c>
      <c r="W24" s="7">
        <f t="shared" si="15"/>
      </c>
      <c r="X24" s="3">
        <f t="shared" si="16"/>
      </c>
      <c r="Y24">
        <f t="shared" si="17"/>
      </c>
    </row>
    <row r="25" spans="1:25" ht="12.75">
      <c r="A25">
        <v>6</v>
      </c>
      <c r="B25" s="6" t="s">
        <v>22</v>
      </c>
      <c r="C25" s="12"/>
      <c r="D25" s="7">
        <f t="shared" si="0"/>
      </c>
      <c r="E25" s="7">
        <f t="shared" si="18"/>
        <v>0</v>
      </c>
      <c r="F25" s="7" t="str">
        <f t="shared" si="19"/>
        <v>&lt; 5%</v>
      </c>
      <c r="G25" s="6">
        <f t="shared" si="21"/>
      </c>
      <c r="H25" s="8">
        <f t="shared" si="20"/>
      </c>
      <c r="I25" s="6">
        <f t="shared" si="1"/>
      </c>
      <c r="J25" s="8">
        <f t="shared" si="2"/>
      </c>
      <c r="K25" s="6">
        <f t="shared" si="3"/>
      </c>
      <c r="L25" s="8">
        <f t="shared" si="4"/>
      </c>
      <c r="M25" s="6">
        <f t="shared" si="5"/>
      </c>
      <c r="N25" s="8">
        <f t="shared" si="6"/>
      </c>
      <c r="O25" s="6">
        <f t="shared" si="7"/>
      </c>
      <c r="P25" s="8">
        <f t="shared" si="8"/>
      </c>
      <c r="Q25" s="6">
        <f t="shared" si="9"/>
      </c>
      <c r="R25" s="8">
        <f t="shared" si="10"/>
      </c>
      <c r="S25" s="6">
        <f t="shared" si="11"/>
      </c>
      <c r="T25" s="8">
        <f t="shared" si="12"/>
      </c>
      <c r="U25" s="6">
        <f t="shared" si="13"/>
      </c>
      <c r="V25" s="8">
        <f t="shared" si="14"/>
      </c>
      <c r="W25" s="7">
        <f t="shared" si="15"/>
      </c>
      <c r="X25" s="3">
        <f t="shared" si="16"/>
      </c>
      <c r="Y25">
        <f t="shared" si="17"/>
      </c>
    </row>
    <row r="26" spans="1:25" ht="12.75">
      <c r="A26">
        <v>7</v>
      </c>
      <c r="B26" s="6" t="s">
        <v>23</v>
      </c>
      <c r="C26" s="12"/>
      <c r="D26" s="7">
        <f t="shared" si="0"/>
      </c>
      <c r="E26" s="7">
        <f t="shared" si="18"/>
        <v>0</v>
      </c>
      <c r="F26" s="7" t="str">
        <f t="shared" si="19"/>
        <v>&lt; 5%</v>
      </c>
      <c r="G26" s="6">
        <f t="shared" si="21"/>
      </c>
      <c r="H26" s="8">
        <f t="shared" si="20"/>
      </c>
      <c r="I26" s="6">
        <f t="shared" si="1"/>
      </c>
      <c r="J26" s="8">
        <f t="shared" si="2"/>
      </c>
      <c r="K26" s="6">
        <f t="shared" si="3"/>
      </c>
      <c r="L26" s="8">
        <f t="shared" si="4"/>
      </c>
      <c r="M26" s="6">
        <f t="shared" si="5"/>
      </c>
      <c r="N26" s="8">
        <f t="shared" si="6"/>
      </c>
      <c r="O26" s="6">
        <f t="shared" si="7"/>
      </c>
      <c r="P26" s="8">
        <f t="shared" si="8"/>
      </c>
      <c r="Q26" s="6">
        <f t="shared" si="9"/>
      </c>
      <c r="R26" s="8">
        <f t="shared" si="10"/>
      </c>
      <c r="S26" s="6">
        <f t="shared" si="11"/>
      </c>
      <c r="T26" s="8">
        <f t="shared" si="12"/>
      </c>
      <c r="U26" s="6">
        <f t="shared" si="13"/>
      </c>
      <c r="V26" s="8">
        <f t="shared" si="14"/>
      </c>
      <c r="W26" s="7">
        <f t="shared" si="15"/>
      </c>
      <c r="X26" s="3">
        <f t="shared" si="16"/>
      </c>
      <c r="Y26">
        <f t="shared" si="17"/>
      </c>
    </row>
    <row r="27" spans="1:25" ht="12.75">
      <c r="A27">
        <v>8</v>
      </c>
      <c r="B27" s="6" t="s">
        <v>24</v>
      </c>
      <c r="C27" s="12"/>
      <c r="D27" s="7">
        <f t="shared" si="0"/>
      </c>
      <c r="E27" s="7">
        <f t="shared" si="18"/>
        <v>0</v>
      </c>
      <c r="F27" s="7" t="str">
        <f t="shared" si="19"/>
        <v>&lt; 5%</v>
      </c>
      <c r="G27" s="6">
        <f t="shared" si="21"/>
      </c>
      <c r="H27" s="8">
        <f t="shared" si="20"/>
      </c>
      <c r="I27" s="6">
        <f t="shared" si="1"/>
      </c>
      <c r="J27" s="8">
        <f t="shared" si="2"/>
      </c>
      <c r="K27" s="6">
        <f t="shared" si="3"/>
      </c>
      <c r="L27" s="8">
        <f t="shared" si="4"/>
      </c>
      <c r="M27" s="6">
        <f t="shared" si="5"/>
      </c>
      <c r="N27" s="8">
        <f t="shared" si="6"/>
      </c>
      <c r="O27" s="6">
        <f t="shared" si="7"/>
      </c>
      <c r="P27" s="8">
        <f t="shared" si="8"/>
      </c>
      <c r="Q27" s="6">
        <f t="shared" si="9"/>
      </c>
      <c r="R27" s="8">
        <f t="shared" si="10"/>
      </c>
      <c r="S27" s="6">
        <f t="shared" si="11"/>
      </c>
      <c r="T27" s="8">
        <f t="shared" si="12"/>
      </c>
      <c r="U27" s="6">
        <f t="shared" si="13"/>
      </c>
      <c r="V27" s="8">
        <f t="shared" si="14"/>
      </c>
      <c r="W27" s="7">
        <f t="shared" si="15"/>
      </c>
      <c r="X27" s="3">
        <f t="shared" si="16"/>
      </c>
      <c r="Y27">
        <f t="shared" si="17"/>
      </c>
    </row>
    <row r="28" spans="1:25" ht="12.75">
      <c r="A28">
        <v>9</v>
      </c>
      <c r="B28" s="6" t="s">
        <v>25</v>
      </c>
      <c r="C28" s="12"/>
      <c r="D28" s="7">
        <f t="shared" si="0"/>
      </c>
      <c r="E28" s="7">
        <f t="shared" si="18"/>
        <v>0</v>
      </c>
      <c r="F28" s="7" t="str">
        <f t="shared" si="19"/>
        <v>&lt; 5%</v>
      </c>
      <c r="G28" s="6">
        <f t="shared" si="21"/>
      </c>
      <c r="H28" s="8">
        <f t="shared" si="20"/>
      </c>
      <c r="I28" s="6">
        <f t="shared" si="1"/>
      </c>
      <c r="J28" s="8">
        <f t="shared" si="2"/>
      </c>
      <c r="K28" s="6">
        <f t="shared" si="3"/>
      </c>
      <c r="L28" s="8">
        <f t="shared" si="4"/>
      </c>
      <c r="M28" s="6">
        <f t="shared" si="5"/>
      </c>
      <c r="N28" s="8">
        <f t="shared" si="6"/>
      </c>
      <c r="O28" s="6">
        <f t="shared" si="7"/>
      </c>
      <c r="P28" s="8">
        <f t="shared" si="8"/>
      </c>
      <c r="Q28" s="6">
        <f t="shared" si="9"/>
      </c>
      <c r="R28" s="8">
        <f t="shared" si="10"/>
      </c>
      <c r="S28" s="6">
        <f t="shared" si="11"/>
      </c>
      <c r="T28" s="8">
        <f t="shared" si="12"/>
      </c>
      <c r="U28" s="6">
        <f t="shared" si="13"/>
      </c>
      <c r="V28" s="8">
        <f t="shared" si="14"/>
      </c>
      <c r="W28" s="7">
        <f t="shared" si="15"/>
      </c>
      <c r="X28" s="3">
        <f t="shared" si="16"/>
      </c>
      <c r="Y28">
        <f t="shared" si="17"/>
      </c>
    </row>
    <row r="29" spans="1:25" ht="12.75">
      <c r="A29">
        <v>10</v>
      </c>
      <c r="B29" s="6" t="s">
        <v>26</v>
      </c>
      <c r="C29" s="12"/>
      <c r="D29" s="7">
        <f t="shared" si="0"/>
      </c>
      <c r="E29" s="7">
        <f t="shared" si="18"/>
        <v>0</v>
      </c>
      <c r="F29" s="7" t="str">
        <f t="shared" si="19"/>
        <v>&lt; 5%</v>
      </c>
      <c r="G29" s="6">
        <f t="shared" si="21"/>
      </c>
      <c r="H29" s="8">
        <f t="shared" si="20"/>
      </c>
      <c r="I29" s="6">
        <f t="shared" si="1"/>
      </c>
      <c r="J29" s="8">
        <f t="shared" si="2"/>
      </c>
      <c r="K29" s="6">
        <f t="shared" si="3"/>
      </c>
      <c r="L29" s="8">
        <f t="shared" si="4"/>
      </c>
      <c r="M29" s="6">
        <f t="shared" si="5"/>
      </c>
      <c r="N29" s="8">
        <f t="shared" si="6"/>
      </c>
      <c r="O29" s="6">
        <f t="shared" si="7"/>
      </c>
      <c r="P29" s="8">
        <f t="shared" si="8"/>
      </c>
      <c r="Q29" s="6">
        <f t="shared" si="9"/>
      </c>
      <c r="R29" s="8">
        <f t="shared" si="10"/>
      </c>
      <c r="S29" s="6">
        <f t="shared" si="11"/>
      </c>
      <c r="T29" s="8">
        <f t="shared" si="12"/>
      </c>
      <c r="U29" s="6">
        <f t="shared" si="13"/>
      </c>
      <c r="V29" s="8">
        <f t="shared" si="14"/>
      </c>
      <c r="W29" s="7">
        <f t="shared" si="15"/>
      </c>
      <c r="X29" s="3">
        <f t="shared" si="16"/>
      </c>
      <c r="Y29">
        <f t="shared" si="17"/>
      </c>
    </row>
    <row r="30" spans="2:23" ht="12.75">
      <c r="B30" s="7"/>
      <c r="C30" s="7"/>
      <c r="D30" s="7"/>
      <c r="E30" s="7"/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2:25" ht="12.75">
      <c r="B31" s="6" t="str">
        <f>IF(SUM(C20:C29)=C10,"somme correcte","Vérifiez les voix des listes")</f>
        <v>somme correcte</v>
      </c>
      <c r="C31" s="7">
        <f>SUM(C20:C29)</f>
        <v>176</v>
      </c>
      <c r="D31" s="7">
        <f>SUM(D20:D29)</f>
        <v>176</v>
      </c>
      <c r="E31" s="7"/>
      <c r="F31" s="7"/>
      <c r="G31" s="6">
        <f>SUM(G20:G29)</f>
        <v>4</v>
      </c>
      <c r="H31" s="8">
        <f>IF(I$18=1,MAX(H20:H29),"")</f>
        <v>25</v>
      </c>
      <c r="I31" s="6">
        <f>IF(I18=1,SUM(I20:I29),"")</f>
        <v>6</v>
      </c>
      <c r="J31" s="8">
        <f>IF(K$18=1,MAX(J20:J29),"")</f>
        <v>20</v>
      </c>
      <c r="K31" s="6">
        <f>IF(K18=1,SUM(K20:K29),"")</f>
        <v>7</v>
      </c>
      <c r="L31" s="8">
        <f>IF(M$18=1,MAX(L20:L29),"")</f>
      </c>
      <c r="M31" s="6">
        <f>IF(M18=1,SUM(M20:M29),"")</f>
      </c>
      <c r="N31" s="8">
        <f>IF(O$18=1,MAX(N20:N29),"")</f>
      </c>
      <c r="O31" s="6">
        <f>IF(O18=1,SUM(O20:O29),"")</f>
      </c>
      <c r="P31" s="8">
        <f>IF(Q$18=1,MAX(P20:P29),"")</f>
      </c>
      <c r="Q31" s="6">
        <f>IF(Q18=1,SUM(Q20:Q29),"")</f>
      </c>
      <c r="R31" s="8">
        <f>IF(S$18=1,MAX(R20:R29),"")</f>
      </c>
      <c r="S31" s="6">
        <f>IF(S18=1,SUM(S20:S29),"")</f>
      </c>
      <c r="T31" s="8">
        <f>IF(U$18=1,MAX(T20:T29),"")</f>
      </c>
      <c r="U31" s="6">
        <f>IF(U18=1,SUM(U20:U29),"")</f>
      </c>
      <c r="V31" s="8">
        <f>IF(W$18=1,MAX(V20:V29),"")</f>
      </c>
      <c r="W31" s="6">
        <f>IF(W18=1,SUM(W20:W29),"")</f>
      </c>
      <c r="X31" s="3">
        <f>IF(Y$18=1,MAX(X20:X29),"")</f>
      </c>
      <c r="Y31">
        <f>IF(Y18=1,SUM(Y20:Y29),"")</f>
      </c>
    </row>
    <row r="32" spans="9:25" ht="12.75">
      <c r="I32" s="4">
        <f>IF(I18=1,IF(I31&gt;$C$5," TIRAGE AU SORT !!",""),"")</f>
      </c>
      <c r="K32" s="4">
        <f>IF(K18=1,IF(K31&gt;$C$5," TIRAGE AU SORT !!",""),"")</f>
      </c>
      <c r="M32" s="4">
        <f>IF(M18=1,IF(M31&gt;$C$5," TIRAGE AU SORT !!",""),"")</f>
      </c>
      <c r="O32" s="4">
        <f>IF(O18=1,IF(O31&gt;$C$5," TIRAGE AU SORT !!",""),"")</f>
      </c>
      <c r="Q32" s="4">
        <f>IF(Q18=1,IF(Q31&gt;$C$5," TIRAGE AU SORT !!",""),"")</f>
      </c>
      <c r="S32" s="4">
        <f>IF(S18=1,IF(S31&gt;$C$5," TIRAGE AU SORT !!",""),"")</f>
      </c>
      <c r="U32" s="4">
        <f>IF(U18=1,IF(U31&gt;$C$5," TIRAGE AU SORT !!",""),"")</f>
      </c>
      <c r="W32" s="4">
        <f>IF(W18=1,IF(W31&gt;$C$5," TIRAGE AU SORT !!",""),"")</f>
      </c>
      <c r="Y32" s="4">
        <f>IF(Y18=1,IF(Y31&gt;$C$5," TIRAGE AU SORT !!",""),"")</f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B1">
      <selection activeCell="D13" sqref="D13"/>
    </sheetView>
  </sheetViews>
  <sheetFormatPr defaultColWidth="11.421875" defaultRowHeight="12.75"/>
  <cols>
    <col min="1" max="1" width="2.8515625" style="0" customWidth="1"/>
    <col min="2" max="2" width="21.28125" style="0" customWidth="1"/>
    <col min="3" max="3" width="7.140625" style="0" customWidth="1"/>
    <col min="4" max="4" width="9.28125" style="0" customWidth="1"/>
    <col min="5" max="5" width="6.8515625" style="0" customWidth="1"/>
    <col min="6" max="6" width="4.7109375" style="0" customWidth="1"/>
    <col min="7" max="7" width="5.421875" style="1" customWidth="1"/>
    <col min="8" max="8" width="5.7109375" style="0" customWidth="1"/>
    <col min="9" max="9" width="6.00390625" style="0" customWidth="1"/>
    <col min="10" max="10" width="5.7109375" style="0" customWidth="1"/>
    <col min="11" max="11" width="4.7109375" style="0" customWidth="1"/>
    <col min="12" max="12" width="5.7109375" style="0" customWidth="1"/>
    <col min="13" max="13" width="4.7109375" style="0" customWidth="1"/>
    <col min="14" max="14" width="5.7109375" style="0" customWidth="1"/>
    <col min="15" max="18" width="4.7109375" style="0" customWidth="1"/>
    <col min="19" max="19" width="6.140625" style="0" customWidth="1"/>
    <col min="20" max="22" width="4.7109375" style="0" customWidth="1"/>
  </cols>
  <sheetData>
    <row r="1" ht="12.75">
      <c r="B1" s="1" t="s">
        <v>3</v>
      </c>
    </row>
    <row r="2" spans="2:8" ht="12.75">
      <c r="B2" s="1" t="s">
        <v>13</v>
      </c>
      <c r="C2" s="1"/>
      <c r="G2"/>
      <c r="H2" s="1"/>
    </row>
    <row r="3" spans="2:8" ht="12.75">
      <c r="B3" s="1" t="s">
        <v>14</v>
      </c>
      <c r="C3" s="1"/>
      <c r="G3"/>
      <c r="H3" s="1"/>
    </row>
    <row r="4" ht="12.75">
      <c r="B4" s="1"/>
    </row>
    <row r="5" spans="2:3" ht="12.75">
      <c r="B5" s="1" t="s">
        <v>7</v>
      </c>
      <c r="C5" s="13">
        <v>7</v>
      </c>
    </row>
    <row r="6" ht="12.75">
      <c r="B6" s="1"/>
    </row>
    <row r="7" spans="2:3" ht="12.75">
      <c r="B7" s="1" t="s">
        <v>0</v>
      </c>
      <c r="C7" s="13">
        <v>1500</v>
      </c>
    </row>
    <row r="8" ht="12.75">
      <c r="B8" s="1"/>
    </row>
    <row r="9" ht="12.75">
      <c r="B9" s="1" t="s">
        <v>1</v>
      </c>
    </row>
    <row r="10" spans="2:3" ht="12.75">
      <c r="B10" s="1" t="s">
        <v>2</v>
      </c>
      <c r="C10">
        <f>C31</f>
        <v>176</v>
      </c>
    </row>
    <row r="11" ht="12.75">
      <c r="B11" s="1"/>
    </row>
    <row r="12" ht="12.75">
      <c r="B12" s="1"/>
    </row>
    <row r="13" ht="13.5" customHeight="1">
      <c r="B13" s="1"/>
    </row>
    <row r="14" ht="13.5" customHeight="1">
      <c r="B14" s="1"/>
    </row>
    <row r="15" spans="2:3" ht="12.75">
      <c r="B15" s="1" t="s">
        <v>6</v>
      </c>
      <c r="C15" s="3">
        <f>C31/C5</f>
        <v>25.142857142857142</v>
      </c>
    </row>
    <row r="16" spans="2:3" ht="12.75">
      <c r="B16" s="1"/>
      <c r="C16" s="3"/>
    </row>
    <row r="17" ht="12.75">
      <c r="B17" s="1"/>
    </row>
    <row r="18" spans="2:20" ht="13.5" customHeight="1">
      <c r="B18" s="1" t="s">
        <v>4</v>
      </c>
      <c r="D18" s="2"/>
      <c r="E18" s="2"/>
      <c r="F18" s="5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</row>
    <row r="19" spans="2:20" ht="13.5" customHeight="1">
      <c r="B19" s="1"/>
      <c r="C19" s="2" t="s">
        <v>16</v>
      </c>
      <c r="D19" s="9" t="s">
        <v>12</v>
      </c>
      <c r="E19" s="3" t="s">
        <v>15</v>
      </c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</row>
    <row r="20" spans="1:23" ht="12.75">
      <c r="A20">
        <v>1</v>
      </c>
      <c r="B20" s="6" t="s">
        <v>17</v>
      </c>
      <c r="C20" s="12">
        <v>100</v>
      </c>
      <c r="D20" s="6">
        <f>INT(C20/$C$15)</f>
        <v>3</v>
      </c>
      <c r="E20" s="8">
        <f>C20-D20*$C$15</f>
        <v>24.57142857142857</v>
      </c>
      <c r="F20" s="6">
        <f>IF(D$31&lt;$C$5,IF(E20=E$31,1,""),"")</f>
      </c>
      <c r="G20" s="8">
        <f>IF(F$31&lt;$C$5,IF(E20=E$31,0,E20),"")</f>
        <v>24.57142857142857</v>
      </c>
      <c r="H20" s="6">
        <f aca="true" t="shared" si="0" ref="H20:H29">IF(F$31&lt;$C$5,IF(G20=G$31,1,""),"")</f>
        <v>1</v>
      </c>
      <c r="I20" s="8">
        <f aca="true" t="shared" si="1" ref="I20:I29">IF(H$31&lt;$C$5,IF(G20=G$31,0,G20),"")</f>
        <v>0</v>
      </c>
      <c r="J20" s="6">
        <f aca="true" t="shared" si="2" ref="J20:J29">IF(H$31&lt;$C$5,IF(I20=I$31,1,""),"")</f>
      </c>
      <c r="K20" s="8">
        <f aca="true" t="shared" si="3" ref="K20:K29">IF(J$31&lt;$C$5,IF(I20=I$31,0,I20),"")</f>
      </c>
      <c r="L20" s="6">
        <f aca="true" t="shared" si="4" ref="L20:L29">IF(J$31&lt;$C$5,IF(K20=K$31,1,""),"")</f>
      </c>
      <c r="M20" s="8">
        <f aca="true" t="shared" si="5" ref="M20:M29">IF(L$31&lt;$C$5,IF(K20=K$31,0,K20),"")</f>
      </c>
      <c r="N20" s="6">
        <f aca="true" t="shared" si="6" ref="N20:N29">IF(L$31&lt;$C$5,IF(M20=M$31,1,""),"")</f>
      </c>
      <c r="O20" s="8">
        <f aca="true" t="shared" si="7" ref="O20:O29">IF(N$31&lt;$C$5,IF(M20=M$31,0,M20),"")</f>
      </c>
      <c r="P20" s="10">
        <f aca="true" t="shared" si="8" ref="P20:P29">IF(N$31&lt;$C$5,IF(O20=O$31,1,""),"")</f>
      </c>
      <c r="Q20" s="8">
        <f aca="true" t="shared" si="9" ref="Q20:Q29">IF(P$31&lt;$C$5,IF(O20=O$31,0,O20),"")</f>
      </c>
      <c r="R20" s="10">
        <f aca="true" t="shared" si="10" ref="R20:R29">IF(P$31&lt;$C$5,IF(Q20=Q$31,1,""),"")</f>
      </c>
      <c r="S20" s="8">
        <f aca="true" t="shared" si="11" ref="S20:S29">IF(R$31&lt;$C$5,IF(Q20=Q$31,0,Q20),"")</f>
      </c>
      <c r="T20" s="10">
        <f aca="true" t="shared" si="12" ref="T20:T29">IF(R$31&lt;$C$5,IF(S20=S$31,1,""),"")</f>
      </c>
      <c r="U20" s="8">
        <f aca="true" t="shared" si="13" ref="U20:U29">IF(T$31&lt;$C$5,IF(S20=S$31,0,S20),"")</f>
      </c>
      <c r="V20" s="10">
        <f aca="true" t="shared" si="14" ref="V20:V29">IF(T$31&lt;$C$5,IF(U20=U$31,1,""),"")</f>
      </c>
      <c r="W20" s="3"/>
    </row>
    <row r="21" spans="1:23" ht="12.75">
      <c r="A21">
        <v>2</v>
      </c>
      <c r="B21" s="6" t="s">
        <v>18</v>
      </c>
      <c r="C21" s="12">
        <v>25</v>
      </c>
      <c r="D21" s="6">
        <f aca="true" t="shared" si="15" ref="D21:D29">INT(C21/$C$15)</f>
        <v>0</v>
      </c>
      <c r="E21" s="8">
        <f aca="true" t="shared" si="16" ref="E21:E29">C21-D21*$C$15</f>
        <v>25</v>
      </c>
      <c r="F21" s="6">
        <f aca="true" t="shared" si="17" ref="F21:F29">IF(D$31&lt;$C$5,IF(E21=E$31,1,""),"")</f>
        <v>1</v>
      </c>
      <c r="G21" s="8">
        <f aca="true" t="shared" si="18" ref="G21:G29">IF(F$31&lt;$C$5,IF(E21=E$31,0,E21),"")</f>
        <v>0</v>
      </c>
      <c r="H21" s="6">
        <f t="shared" si="0"/>
      </c>
      <c r="I21" s="8">
        <f t="shared" si="1"/>
        <v>0</v>
      </c>
      <c r="J21" s="6">
        <f t="shared" si="2"/>
      </c>
      <c r="K21" s="8">
        <f t="shared" si="3"/>
      </c>
      <c r="L21" s="6">
        <f t="shared" si="4"/>
      </c>
      <c r="M21" s="8">
        <f t="shared" si="5"/>
      </c>
      <c r="N21" s="6">
        <f t="shared" si="6"/>
      </c>
      <c r="O21" s="8">
        <f t="shared" si="7"/>
      </c>
      <c r="P21" s="10">
        <f t="shared" si="8"/>
      </c>
      <c r="Q21" s="8">
        <f t="shared" si="9"/>
      </c>
      <c r="R21" s="10">
        <f t="shared" si="10"/>
      </c>
      <c r="S21" s="8">
        <f t="shared" si="11"/>
      </c>
      <c r="T21" s="10">
        <f t="shared" si="12"/>
      </c>
      <c r="U21" s="8">
        <f t="shared" si="13"/>
      </c>
      <c r="V21" s="10">
        <f t="shared" si="14"/>
      </c>
      <c r="W21" s="3"/>
    </row>
    <row r="22" spans="1:23" ht="12.75">
      <c r="A22">
        <v>3</v>
      </c>
      <c r="B22" s="6" t="s">
        <v>19</v>
      </c>
      <c r="C22" s="12">
        <v>33</v>
      </c>
      <c r="D22" s="6">
        <f t="shared" si="15"/>
        <v>1</v>
      </c>
      <c r="E22" s="8">
        <f t="shared" si="16"/>
        <v>7.857142857142858</v>
      </c>
      <c r="F22" s="6">
        <f t="shared" si="17"/>
      </c>
      <c r="G22" s="8">
        <f t="shared" si="18"/>
        <v>7.857142857142858</v>
      </c>
      <c r="H22" s="6">
        <f t="shared" si="0"/>
      </c>
      <c r="I22" s="8">
        <f t="shared" si="1"/>
        <v>7.857142857142858</v>
      </c>
      <c r="J22" s="6">
        <f t="shared" si="2"/>
      </c>
      <c r="K22" s="8">
        <f t="shared" si="3"/>
      </c>
      <c r="L22" s="6">
        <f t="shared" si="4"/>
      </c>
      <c r="M22" s="8">
        <f t="shared" si="5"/>
      </c>
      <c r="N22" s="6">
        <f t="shared" si="6"/>
      </c>
      <c r="O22" s="8">
        <f t="shared" si="7"/>
      </c>
      <c r="P22" s="10">
        <f t="shared" si="8"/>
      </c>
      <c r="Q22" s="8">
        <f t="shared" si="9"/>
      </c>
      <c r="R22" s="10">
        <f t="shared" si="10"/>
      </c>
      <c r="S22" s="8">
        <f t="shared" si="11"/>
      </c>
      <c r="T22" s="10">
        <f t="shared" si="12"/>
      </c>
      <c r="U22" s="8">
        <f t="shared" si="13"/>
      </c>
      <c r="V22" s="10">
        <f t="shared" si="14"/>
      </c>
      <c r="W22" s="3"/>
    </row>
    <row r="23" spans="1:23" ht="12.75">
      <c r="A23">
        <v>4</v>
      </c>
      <c r="B23" s="6" t="s">
        <v>20</v>
      </c>
      <c r="C23" s="12">
        <v>18</v>
      </c>
      <c r="D23" s="6">
        <f t="shared" si="15"/>
        <v>0</v>
      </c>
      <c r="E23" s="8">
        <f t="shared" si="16"/>
        <v>18</v>
      </c>
      <c r="F23" s="6">
        <f t="shared" si="17"/>
      </c>
      <c r="G23" s="8">
        <f t="shared" si="18"/>
        <v>18</v>
      </c>
      <c r="H23" s="6">
        <f t="shared" si="0"/>
      </c>
      <c r="I23" s="8">
        <f t="shared" si="1"/>
        <v>18</v>
      </c>
      <c r="J23" s="6">
        <f t="shared" si="2"/>
        <v>1</v>
      </c>
      <c r="K23" s="8">
        <f t="shared" si="3"/>
      </c>
      <c r="L23" s="6">
        <f t="shared" si="4"/>
      </c>
      <c r="M23" s="8">
        <f t="shared" si="5"/>
      </c>
      <c r="N23" s="6">
        <f t="shared" si="6"/>
      </c>
      <c r="O23" s="8">
        <f t="shared" si="7"/>
      </c>
      <c r="P23" s="10">
        <f t="shared" si="8"/>
      </c>
      <c r="Q23" s="8">
        <f t="shared" si="9"/>
      </c>
      <c r="R23" s="10">
        <f t="shared" si="10"/>
      </c>
      <c r="S23" s="8">
        <f t="shared" si="11"/>
      </c>
      <c r="T23" s="10">
        <f t="shared" si="12"/>
      </c>
      <c r="U23" s="8">
        <f t="shared" si="13"/>
      </c>
      <c r="V23" s="10">
        <f t="shared" si="14"/>
      </c>
      <c r="W23" s="3"/>
    </row>
    <row r="24" spans="1:23" ht="12.75">
      <c r="A24">
        <v>5</v>
      </c>
      <c r="B24" s="6" t="s">
        <v>21</v>
      </c>
      <c r="C24" s="12"/>
      <c r="D24" s="6">
        <f t="shared" si="15"/>
        <v>0</v>
      </c>
      <c r="E24" s="8">
        <f t="shared" si="16"/>
        <v>0</v>
      </c>
      <c r="F24" s="6">
        <f t="shared" si="17"/>
      </c>
      <c r="G24" s="8">
        <f t="shared" si="18"/>
        <v>0</v>
      </c>
      <c r="H24" s="6">
        <f t="shared" si="0"/>
      </c>
      <c r="I24" s="8">
        <f t="shared" si="1"/>
        <v>0</v>
      </c>
      <c r="J24" s="6">
        <f t="shared" si="2"/>
      </c>
      <c r="K24" s="8">
        <f t="shared" si="3"/>
      </c>
      <c r="L24" s="6">
        <f t="shared" si="4"/>
      </c>
      <c r="M24" s="8">
        <f t="shared" si="5"/>
      </c>
      <c r="N24" s="6">
        <f t="shared" si="6"/>
      </c>
      <c r="O24" s="8">
        <f t="shared" si="7"/>
      </c>
      <c r="P24" s="10">
        <f t="shared" si="8"/>
      </c>
      <c r="Q24" s="8">
        <f t="shared" si="9"/>
      </c>
      <c r="R24" s="10">
        <f t="shared" si="10"/>
      </c>
      <c r="S24" s="8">
        <f t="shared" si="11"/>
      </c>
      <c r="T24" s="10">
        <f t="shared" si="12"/>
      </c>
      <c r="U24" s="8">
        <f t="shared" si="13"/>
      </c>
      <c r="V24" s="10">
        <f t="shared" si="14"/>
      </c>
      <c r="W24" s="3"/>
    </row>
    <row r="25" spans="1:23" ht="12.75">
      <c r="A25">
        <v>6</v>
      </c>
      <c r="B25" s="6" t="s">
        <v>22</v>
      </c>
      <c r="C25" s="12"/>
      <c r="D25" s="6">
        <f t="shared" si="15"/>
        <v>0</v>
      </c>
      <c r="E25" s="8">
        <f t="shared" si="16"/>
        <v>0</v>
      </c>
      <c r="F25" s="6">
        <f t="shared" si="17"/>
      </c>
      <c r="G25" s="8">
        <f t="shared" si="18"/>
        <v>0</v>
      </c>
      <c r="H25" s="6">
        <f t="shared" si="0"/>
      </c>
      <c r="I25" s="8">
        <f t="shared" si="1"/>
        <v>0</v>
      </c>
      <c r="J25" s="6">
        <f t="shared" si="2"/>
      </c>
      <c r="K25" s="8">
        <f t="shared" si="3"/>
      </c>
      <c r="L25" s="6">
        <f t="shared" si="4"/>
      </c>
      <c r="M25" s="8">
        <f t="shared" si="5"/>
      </c>
      <c r="N25" s="6">
        <f t="shared" si="6"/>
      </c>
      <c r="O25" s="8">
        <f t="shared" si="7"/>
      </c>
      <c r="P25" s="10">
        <f t="shared" si="8"/>
      </c>
      <c r="Q25" s="8">
        <f t="shared" si="9"/>
      </c>
      <c r="R25" s="10">
        <f t="shared" si="10"/>
      </c>
      <c r="S25" s="8">
        <f t="shared" si="11"/>
      </c>
      <c r="T25" s="10">
        <f t="shared" si="12"/>
      </c>
      <c r="U25" s="8">
        <f t="shared" si="13"/>
      </c>
      <c r="V25" s="10">
        <f t="shared" si="14"/>
      </c>
      <c r="W25" s="3"/>
    </row>
    <row r="26" spans="1:23" ht="12.75">
      <c r="A26">
        <v>7</v>
      </c>
      <c r="B26" s="6" t="s">
        <v>23</v>
      </c>
      <c r="C26" s="12"/>
      <c r="D26" s="6">
        <f t="shared" si="15"/>
        <v>0</v>
      </c>
      <c r="E26" s="8">
        <f t="shared" si="16"/>
        <v>0</v>
      </c>
      <c r="F26" s="6">
        <f t="shared" si="17"/>
      </c>
      <c r="G26" s="8">
        <f t="shared" si="18"/>
        <v>0</v>
      </c>
      <c r="H26" s="6">
        <f t="shared" si="0"/>
      </c>
      <c r="I26" s="8">
        <f t="shared" si="1"/>
        <v>0</v>
      </c>
      <c r="J26" s="6">
        <f t="shared" si="2"/>
      </c>
      <c r="K26" s="8">
        <f t="shared" si="3"/>
      </c>
      <c r="L26" s="6">
        <f t="shared" si="4"/>
      </c>
      <c r="M26" s="8">
        <f t="shared" si="5"/>
      </c>
      <c r="N26" s="6">
        <f t="shared" si="6"/>
      </c>
      <c r="O26" s="8">
        <f t="shared" si="7"/>
      </c>
      <c r="P26" s="10">
        <f t="shared" si="8"/>
      </c>
      <c r="Q26" s="8">
        <f t="shared" si="9"/>
      </c>
      <c r="R26" s="10">
        <f t="shared" si="10"/>
      </c>
      <c r="S26" s="8">
        <f t="shared" si="11"/>
      </c>
      <c r="T26" s="10">
        <f t="shared" si="12"/>
      </c>
      <c r="U26" s="8">
        <f t="shared" si="13"/>
      </c>
      <c r="V26" s="10">
        <f t="shared" si="14"/>
      </c>
      <c r="W26" s="3"/>
    </row>
    <row r="27" spans="1:23" ht="12.75">
      <c r="A27">
        <v>8</v>
      </c>
      <c r="B27" s="6" t="s">
        <v>24</v>
      </c>
      <c r="C27" s="12"/>
      <c r="D27" s="6">
        <f t="shared" si="15"/>
        <v>0</v>
      </c>
      <c r="E27" s="8">
        <f t="shared" si="16"/>
        <v>0</v>
      </c>
      <c r="F27" s="6">
        <f t="shared" si="17"/>
      </c>
      <c r="G27" s="8">
        <f t="shared" si="18"/>
        <v>0</v>
      </c>
      <c r="H27" s="6">
        <f t="shared" si="0"/>
      </c>
      <c r="I27" s="8">
        <f t="shared" si="1"/>
        <v>0</v>
      </c>
      <c r="J27" s="6">
        <f t="shared" si="2"/>
      </c>
      <c r="K27" s="8">
        <f t="shared" si="3"/>
      </c>
      <c r="L27" s="6">
        <f t="shared" si="4"/>
      </c>
      <c r="M27" s="8">
        <f t="shared" si="5"/>
      </c>
      <c r="N27" s="6">
        <f t="shared" si="6"/>
      </c>
      <c r="O27" s="8">
        <f t="shared" si="7"/>
      </c>
      <c r="P27" s="10">
        <f t="shared" si="8"/>
      </c>
      <c r="Q27" s="8">
        <f t="shared" si="9"/>
      </c>
      <c r="R27" s="10">
        <f t="shared" si="10"/>
      </c>
      <c r="S27" s="8">
        <f t="shared" si="11"/>
      </c>
      <c r="T27" s="10">
        <f t="shared" si="12"/>
      </c>
      <c r="U27" s="8">
        <f t="shared" si="13"/>
      </c>
      <c r="V27" s="10">
        <f t="shared" si="14"/>
      </c>
      <c r="W27" s="3"/>
    </row>
    <row r="28" spans="1:23" ht="12.75">
      <c r="A28">
        <v>9</v>
      </c>
      <c r="B28" s="6" t="s">
        <v>25</v>
      </c>
      <c r="C28" s="12"/>
      <c r="D28" s="6">
        <f t="shared" si="15"/>
        <v>0</v>
      </c>
      <c r="E28" s="8">
        <f t="shared" si="16"/>
        <v>0</v>
      </c>
      <c r="F28" s="6">
        <f t="shared" si="17"/>
      </c>
      <c r="G28" s="8">
        <f t="shared" si="18"/>
        <v>0</v>
      </c>
      <c r="H28" s="6">
        <f t="shared" si="0"/>
      </c>
      <c r="I28" s="8">
        <f t="shared" si="1"/>
        <v>0</v>
      </c>
      <c r="J28" s="6">
        <f t="shared" si="2"/>
      </c>
      <c r="K28" s="8">
        <f t="shared" si="3"/>
      </c>
      <c r="L28" s="6">
        <f t="shared" si="4"/>
      </c>
      <c r="M28" s="8">
        <f t="shared" si="5"/>
      </c>
      <c r="N28" s="6">
        <f t="shared" si="6"/>
      </c>
      <c r="O28" s="8">
        <f t="shared" si="7"/>
      </c>
      <c r="P28" s="10">
        <f t="shared" si="8"/>
      </c>
      <c r="Q28" s="8">
        <f t="shared" si="9"/>
      </c>
      <c r="R28" s="10">
        <f t="shared" si="10"/>
      </c>
      <c r="S28" s="8">
        <f t="shared" si="11"/>
      </c>
      <c r="T28" s="10">
        <f t="shared" si="12"/>
      </c>
      <c r="U28" s="8">
        <f t="shared" si="13"/>
      </c>
      <c r="V28" s="10">
        <f t="shared" si="14"/>
      </c>
      <c r="W28" s="3"/>
    </row>
    <row r="29" spans="1:23" ht="12.75">
      <c r="A29">
        <v>10</v>
      </c>
      <c r="B29" s="6" t="s">
        <v>26</v>
      </c>
      <c r="C29" s="12"/>
      <c r="D29" s="6">
        <f t="shared" si="15"/>
        <v>0</v>
      </c>
      <c r="E29" s="8">
        <f t="shared" si="16"/>
        <v>0</v>
      </c>
      <c r="F29" s="6">
        <f t="shared" si="17"/>
      </c>
      <c r="G29" s="8">
        <f t="shared" si="18"/>
        <v>0</v>
      </c>
      <c r="H29" s="6">
        <f t="shared" si="0"/>
      </c>
      <c r="I29" s="8">
        <f t="shared" si="1"/>
        <v>0</v>
      </c>
      <c r="J29" s="6">
        <f t="shared" si="2"/>
      </c>
      <c r="K29" s="8">
        <f t="shared" si="3"/>
      </c>
      <c r="L29" s="6">
        <f t="shared" si="4"/>
      </c>
      <c r="M29" s="8">
        <f t="shared" si="5"/>
      </c>
      <c r="N29" s="6">
        <f t="shared" si="6"/>
      </c>
      <c r="O29" s="8">
        <f t="shared" si="7"/>
      </c>
      <c r="P29" s="10">
        <f t="shared" si="8"/>
      </c>
      <c r="Q29" s="8">
        <f t="shared" si="9"/>
      </c>
      <c r="R29" s="10">
        <f t="shared" si="10"/>
      </c>
      <c r="S29" s="8">
        <f t="shared" si="11"/>
      </c>
      <c r="T29" s="10">
        <f t="shared" si="12"/>
      </c>
      <c r="U29" s="8">
        <f t="shared" si="13"/>
      </c>
      <c r="V29" s="10">
        <f t="shared" si="14"/>
      </c>
      <c r="W29" s="3"/>
    </row>
    <row r="30" spans="2:23" ht="12.75">
      <c r="B30" s="7"/>
      <c r="C30" s="7"/>
      <c r="D30" s="6"/>
      <c r="E30" s="7"/>
      <c r="F30" s="7"/>
      <c r="G30" s="7"/>
      <c r="H30" s="6"/>
      <c r="I30" s="7"/>
      <c r="J30" s="7"/>
      <c r="K30" s="7"/>
      <c r="L30" s="6"/>
      <c r="M30" s="7"/>
      <c r="N30" s="6"/>
      <c r="O30" s="7"/>
      <c r="P30" s="7"/>
      <c r="Q30" s="7"/>
      <c r="R30" s="7"/>
      <c r="S30" s="7"/>
      <c r="T30" s="7"/>
      <c r="U30" s="7"/>
      <c r="V30" s="7"/>
      <c r="W30" s="3"/>
    </row>
    <row r="31" spans="2:23" ht="12.75">
      <c r="B31" s="6" t="str">
        <f>IF(SUM(C20:C29)=C10,"somme correcte","Vérifiez les voix des listes")</f>
        <v>somme correcte</v>
      </c>
      <c r="C31" s="7">
        <f>SUM(C20:C29)</f>
        <v>176</v>
      </c>
      <c r="D31" s="6">
        <f>SUM(D20:D29)</f>
        <v>4</v>
      </c>
      <c r="E31" s="8">
        <f>IF(D31&lt;$C$5,MAX(E20:E29),"")</f>
        <v>25</v>
      </c>
      <c r="F31" s="6">
        <f>IF(D$31&lt;$C$5,SUM(F20:F29)+D31,"")</f>
        <v>5</v>
      </c>
      <c r="G31" s="8">
        <f>IF(F31&lt;$C$5,MAX(G20:G29),"")</f>
        <v>24.57142857142857</v>
      </c>
      <c r="H31" s="11">
        <f>IF(F$31&lt;$C$5,SUM(H20:H29)+F31,F31)</f>
        <v>6</v>
      </c>
      <c r="I31" s="8">
        <f>IF(H31&lt;$C$5,MAX(I20:I29),"")</f>
        <v>18</v>
      </c>
      <c r="J31" s="11">
        <f>IF(H$31&lt;$C$5,SUM(J20:J29)+H31,H31)</f>
        <v>7</v>
      </c>
      <c r="K31" s="8">
        <f>IF(J31&lt;$C$5,MAX(K20:K29),"")</f>
      </c>
      <c r="L31" s="11">
        <f>IF(J$31&lt;$C$5,SUM(L20:L29)+J31,J31)</f>
        <v>7</v>
      </c>
      <c r="M31" s="8">
        <f>IF(L31&lt;$C$5,MAX(M20:M29),"")</f>
      </c>
      <c r="N31" s="11">
        <f>IF(L$31&lt;$C$5,SUM(N20:N29)+L31,L31)</f>
        <v>7</v>
      </c>
      <c r="O31" s="8">
        <f>IF(N31&lt;$C$5,MAX(O20:O29),"")</f>
      </c>
      <c r="P31" s="11">
        <f>IF(N$31&lt;$C$5,SUM(P20:P29)+N31,N31)</f>
        <v>7</v>
      </c>
      <c r="Q31" s="8">
        <f>IF(P31&lt;$C$5,MAX(Q20:Q29),"")</f>
      </c>
      <c r="R31" s="11">
        <f>IF(P$31&lt;$C$5,SUM(R20:R29)+P31,P31)</f>
        <v>7</v>
      </c>
      <c r="S31" s="8">
        <f>IF(R31&lt;$C$5,MAX(S20:S29),"")</f>
      </c>
      <c r="T31" s="11">
        <f>IF(R$31&lt;$C$5,SUM(T20:T29)+R31,R31)</f>
        <v>7</v>
      </c>
      <c r="U31" s="8">
        <f>IF(T31&lt;$C$5,MAX(U20:U29),"")</f>
      </c>
      <c r="V31" s="11">
        <f>IF(T$31&lt;$C$5,SUM(V20:V29)+T31,T31)</f>
        <v>7</v>
      </c>
      <c r="W31" s="3"/>
    </row>
    <row r="32" spans="5:22" ht="12.75">
      <c r="E32" s="1"/>
      <c r="F32" s="4">
        <f>IF(F31&gt;$C$5," TIRAGE AU SORT !!","")</f>
      </c>
      <c r="H32" s="4">
        <f>IF(H31&gt;$C$5," TIRAGE AU SORT !!","")</f>
      </c>
      <c r="I32" s="1"/>
      <c r="J32" s="4">
        <f>IF(J31&gt;$C$5," TIRAGE AU SORT !!","")</f>
      </c>
      <c r="K32" s="1"/>
      <c r="L32" s="4">
        <f>IF(L31&gt;$C$5," TIRAGE AU SORT !!","")</f>
      </c>
      <c r="M32" s="1"/>
      <c r="N32" s="4">
        <f>IF(N31&gt;$C$5," TIRAGE AU SORT !!","")</f>
      </c>
      <c r="O32" s="1"/>
      <c r="P32" s="4">
        <f>IF(P31&gt;$C$5," TIRAGE AU SORT !!","")</f>
      </c>
      <c r="Q32" s="1"/>
      <c r="R32" s="4">
        <f>IF(R31&gt;$C$5," TIRAGE AU SORT !!","")</f>
      </c>
      <c r="S32" s="1"/>
      <c r="T32" s="4">
        <f>IF(T31&gt;$C$5," TIRAGE AU SORT !!","")</f>
      </c>
      <c r="U32" s="1"/>
      <c r="V32" s="4">
        <f>IF(V31&gt;$C$5," TIRAGE AU SORT !!","")</f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astef</cp:lastModifiedBy>
  <cp:lastPrinted>2009-09-18T05:45:11Z</cp:lastPrinted>
  <dcterms:created xsi:type="dcterms:W3CDTF">1996-10-21T11:03:58Z</dcterms:created>
  <dcterms:modified xsi:type="dcterms:W3CDTF">2013-10-07T16:29:41Z</dcterms:modified>
  <cp:category/>
  <cp:version/>
  <cp:contentType/>
  <cp:contentStatus/>
</cp:coreProperties>
</file>